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5_オープンデータ\04_各課依頼\20241219_R6更新依頼\03_校正\市民課\"/>
    </mc:Choice>
  </mc:AlternateContent>
  <xr:revisionPtr revIDLastSave="0" documentId="13_ncr:1_{4102F524-FCE9-4765-93E4-DE920B5CF2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32217_清瀬市_戸籍窓口関係証明の発行枚数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F13" i="2"/>
  <c r="H12" i="2"/>
  <c r="G12" i="2"/>
  <c r="F12" i="2"/>
  <c r="H11" i="2"/>
  <c r="G11" i="2"/>
  <c r="F11" i="2"/>
  <c r="H10" i="2"/>
  <c r="G10" i="2"/>
  <c r="F10" i="2"/>
  <c r="H9" i="2"/>
  <c r="G9" i="2"/>
  <c r="F9" i="2"/>
  <c r="H8" i="2"/>
  <c r="G8" i="2"/>
  <c r="F8" i="2"/>
  <c r="H7" i="2"/>
  <c r="G7" i="2"/>
  <c r="F7" i="2"/>
  <c r="H6" i="2"/>
  <c r="G6" i="2"/>
  <c r="F6" i="2"/>
  <c r="G5" i="2" l="1"/>
  <c r="F5" i="2"/>
  <c r="H5" i="2"/>
  <c r="G4" i="2"/>
  <c r="F4" i="2"/>
  <c r="H4" i="2"/>
  <c r="G3" i="2"/>
  <c r="F3" i="2"/>
  <c r="H3" i="2"/>
  <c r="H2" i="2"/>
  <c r="F2" i="2"/>
  <c r="G2" i="2"/>
</calcChain>
</file>

<file path=xl/sharedStrings.xml><?xml version="1.0" encoding="utf-8"?>
<sst xmlns="http://schemas.openxmlformats.org/spreadsheetml/2006/main" count="27" uniqueCount="16">
  <si>
    <t>全国地方公共団体コード</t>
  </si>
  <si>
    <t>ID</t>
  </si>
  <si>
    <t>地方公共団体名</t>
  </si>
  <si>
    <t>年</t>
  </si>
  <si>
    <t>月</t>
  </si>
  <si>
    <t>戸籍謄抄本等</t>
  </si>
  <si>
    <t>住民票の写し</t>
  </si>
  <si>
    <t>印鑑証明</t>
  </si>
  <si>
    <t>婚姻</t>
  </si>
  <si>
    <t>離婚</t>
  </si>
  <si>
    <t>出生</t>
  </si>
  <si>
    <t>死亡</t>
  </si>
  <si>
    <t>転入</t>
  </si>
  <si>
    <t>転出</t>
  </si>
  <si>
    <t>備考</t>
  </si>
  <si>
    <t>件数は公用・無料分の件数を含む。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</si>
</sst>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9" fillId="33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316CC-CBBE-4EEF-92F1-F3BA2DE99F78}">
  <dimension ref="A1:O13"/>
  <sheetViews>
    <sheetView tabSelected="1" zoomScaleNormal="100" zoomScaleSheetLayoutView="100" workbookViewId="0">
      <selection activeCell="C4" sqref="C4"/>
    </sheetView>
  </sheetViews>
  <sheetFormatPr defaultRowHeight="15.75" x14ac:dyDescent="0.4"/>
  <cols>
    <col min="1" max="1" width="21.75" style="3" customWidth="1"/>
    <col min="2" max="2" width="9" style="3"/>
    <col min="3" max="3" width="14.5" style="3" customWidth="1"/>
    <col min="4" max="5" width="9" style="3"/>
    <col min="6" max="7" width="12.625" style="3" customWidth="1"/>
    <col min="8" max="14" width="9" style="3"/>
    <col min="15" max="15" width="27.25" style="3" customWidth="1"/>
    <col min="16" max="16384" width="9" style="3"/>
  </cols>
  <sheetData>
    <row r="1" spans="1:1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4">
      <c r="A2" s="2">
        <v>132217</v>
      </c>
      <c r="B2" s="2"/>
      <c r="C2" s="2"/>
      <c r="D2" s="2">
        <v>2023</v>
      </c>
      <c r="E2" s="2">
        <v>4</v>
      </c>
      <c r="F2" s="2">
        <f>650+50+70+7+55+19+0+1</f>
        <v>852</v>
      </c>
      <c r="G2" s="2">
        <f>1250+247+281+136+40+0+5+4+133+131+3+4</f>
        <v>2234</v>
      </c>
      <c r="H2" s="2">
        <f>867+3+75+59</f>
        <v>1004</v>
      </c>
      <c r="I2" s="2">
        <v>15</v>
      </c>
      <c r="J2" s="2">
        <v>6</v>
      </c>
      <c r="K2" s="2">
        <v>35</v>
      </c>
      <c r="L2" s="2">
        <v>78</v>
      </c>
      <c r="M2" s="2">
        <v>342</v>
      </c>
      <c r="N2" s="2">
        <v>280</v>
      </c>
      <c r="O2" s="2" t="s">
        <v>15</v>
      </c>
    </row>
    <row r="3" spans="1:15" x14ac:dyDescent="0.4">
      <c r="A3" s="2">
        <v>132217</v>
      </c>
      <c r="B3" s="2"/>
      <c r="C3" s="2"/>
      <c r="D3" s="2">
        <v>2023</v>
      </c>
      <c r="E3" s="2">
        <v>5</v>
      </c>
      <c r="F3" s="2">
        <f>812+67+81+13+52+32+0+0</f>
        <v>1057</v>
      </c>
      <c r="G3" s="2">
        <f>1935+42+46+0+110+95+1+4</f>
        <v>2233</v>
      </c>
      <c r="H3" s="2">
        <f>831+0+34+28</f>
        <v>893</v>
      </c>
      <c r="I3" s="2">
        <v>25</v>
      </c>
      <c r="J3" s="2">
        <v>6</v>
      </c>
      <c r="K3" s="2">
        <v>34</v>
      </c>
      <c r="L3" s="2">
        <v>92</v>
      </c>
      <c r="M3" s="2">
        <v>258</v>
      </c>
      <c r="N3" s="2">
        <v>222</v>
      </c>
      <c r="O3" s="2" t="s">
        <v>15</v>
      </c>
    </row>
    <row r="4" spans="1:15" x14ac:dyDescent="0.4">
      <c r="A4" s="2">
        <v>132217</v>
      </c>
      <c r="B4" s="2"/>
      <c r="C4" s="2"/>
      <c r="D4" s="2">
        <v>2023</v>
      </c>
      <c r="E4" s="2">
        <v>6</v>
      </c>
      <c r="F4" s="2">
        <f>890+91+117+26+27+24+0+0</f>
        <v>1175</v>
      </c>
      <c r="G4" s="2">
        <f>1907+135+78+105+118+4+3</f>
        <v>2350</v>
      </c>
      <c r="H4" s="2">
        <f>885+0+50+44</f>
        <v>979</v>
      </c>
      <c r="I4" s="2">
        <v>19</v>
      </c>
      <c r="J4" s="2">
        <v>13</v>
      </c>
      <c r="K4" s="2">
        <v>31</v>
      </c>
      <c r="L4" s="2">
        <v>84</v>
      </c>
      <c r="M4" s="2">
        <v>255</v>
      </c>
      <c r="N4" s="2">
        <v>206</v>
      </c>
      <c r="O4" s="2" t="s">
        <v>15</v>
      </c>
    </row>
    <row r="5" spans="1:15" x14ac:dyDescent="0.4">
      <c r="A5" s="2">
        <v>132217</v>
      </c>
      <c r="B5" s="2"/>
      <c r="C5" s="2"/>
      <c r="D5" s="2">
        <v>2023</v>
      </c>
      <c r="E5" s="2">
        <v>7</v>
      </c>
      <c r="F5" s="2">
        <f>695+74+83+16+44+25+3+0</f>
        <v>940</v>
      </c>
      <c r="G5" s="2">
        <f>1837+121+94+0+87+80+4+3</f>
        <v>2226</v>
      </c>
      <c r="H5" s="2">
        <f>737+0+55+63</f>
        <v>855</v>
      </c>
      <c r="I5" s="2">
        <v>22</v>
      </c>
      <c r="J5" s="2">
        <v>7</v>
      </c>
      <c r="K5" s="2">
        <v>39</v>
      </c>
      <c r="L5" s="2">
        <v>68</v>
      </c>
      <c r="M5" s="2">
        <v>199</v>
      </c>
      <c r="N5" s="2">
        <v>196</v>
      </c>
      <c r="O5" s="2" t="s">
        <v>15</v>
      </c>
    </row>
    <row r="6" spans="1:15" x14ac:dyDescent="0.4">
      <c r="A6" s="2">
        <v>132217</v>
      </c>
      <c r="B6" s="2"/>
      <c r="C6" s="2"/>
      <c r="D6" s="2">
        <v>2023</v>
      </c>
      <c r="E6" s="2">
        <v>8</v>
      </c>
      <c r="F6" s="2">
        <f>740+96+84+14+51+59+3+0</f>
        <v>1047</v>
      </c>
      <c r="G6" s="2">
        <f>1749+88+86+0+84+90+2+3</f>
        <v>2102</v>
      </c>
      <c r="H6" s="2">
        <f>744+0+49+44</f>
        <v>837</v>
      </c>
      <c r="I6" s="2">
        <v>18</v>
      </c>
      <c r="J6" s="2">
        <v>8</v>
      </c>
      <c r="K6" s="2">
        <v>43</v>
      </c>
      <c r="L6" s="2">
        <v>77</v>
      </c>
      <c r="M6" s="2">
        <v>209</v>
      </c>
      <c r="N6" s="2">
        <v>191</v>
      </c>
      <c r="O6" s="2" t="s">
        <v>15</v>
      </c>
    </row>
    <row r="7" spans="1:15" x14ac:dyDescent="0.4">
      <c r="A7" s="2">
        <v>132217</v>
      </c>
      <c r="B7" s="2"/>
      <c r="C7" s="2"/>
      <c r="D7" s="2">
        <v>2023</v>
      </c>
      <c r="E7" s="2">
        <v>9</v>
      </c>
      <c r="F7" s="2">
        <f>705+80+68+17+46+24+3+1</f>
        <v>944</v>
      </c>
      <c r="G7" s="2">
        <f>1782+42+79+0+120+84+1+3</f>
        <v>2111</v>
      </c>
      <c r="H7" s="2">
        <f>863+0+72+45</f>
        <v>980</v>
      </c>
      <c r="I7" s="2">
        <v>14</v>
      </c>
      <c r="J7" s="2">
        <v>11</v>
      </c>
      <c r="K7" s="2">
        <v>28</v>
      </c>
      <c r="L7" s="2">
        <v>92</v>
      </c>
      <c r="M7" s="2">
        <v>203</v>
      </c>
      <c r="N7" s="2">
        <v>218</v>
      </c>
      <c r="O7" s="2" t="s">
        <v>15</v>
      </c>
    </row>
    <row r="8" spans="1:15" x14ac:dyDescent="0.4">
      <c r="A8" s="2">
        <v>132217</v>
      </c>
      <c r="B8" s="2"/>
      <c r="C8" s="2"/>
      <c r="D8" s="2">
        <v>2023</v>
      </c>
      <c r="E8" s="2">
        <v>10</v>
      </c>
      <c r="F8" s="2">
        <f>756+55+68+51+5+0</f>
        <v>935</v>
      </c>
      <c r="G8" s="2">
        <f>1897+91+72+0+120+109+0+5</f>
        <v>2294</v>
      </c>
      <c r="H8" s="2">
        <f>750+3+70+46</f>
        <v>869</v>
      </c>
      <c r="I8" s="2">
        <v>18</v>
      </c>
      <c r="J8" s="2">
        <v>12</v>
      </c>
      <c r="K8" s="2">
        <v>28</v>
      </c>
      <c r="L8" s="2">
        <v>105</v>
      </c>
      <c r="M8" s="2">
        <v>210</v>
      </c>
      <c r="N8" s="2">
        <v>184</v>
      </c>
      <c r="O8" s="2" t="s">
        <v>15</v>
      </c>
    </row>
    <row r="9" spans="1:15" x14ac:dyDescent="0.4">
      <c r="A9" s="2">
        <v>132217</v>
      </c>
      <c r="B9" s="2"/>
      <c r="C9" s="2"/>
      <c r="D9" s="2">
        <v>2023</v>
      </c>
      <c r="E9" s="2">
        <v>11</v>
      </c>
      <c r="F9" s="2">
        <f>740+70+86+10+82+38+4+1</f>
        <v>1031</v>
      </c>
      <c r="G9" s="2">
        <f>1878+51+66+0+126+96+2+0</f>
        <v>2219</v>
      </c>
      <c r="H9" s="2">
        <f>871+0+70+68</f>
        <v>1009</v>
      </c>
      <c r="I9" s="2">
        <v>18</v>
      </c>
      <c r="J9" s="2">
        <v>8</v>
      </c>
      <c r="K9" s="2">
        <v>24</v>
      </c>
      <c r="L9" s="2">
        <v>89</v>
      </c>
      <c r="M9" s="2">
        <v>215</v>
      </c>
      <c r="N9" s="2">
        <v>205</v>
      </c>
      <c r="O9" s="2" t="s">
        <v>15</v>
      </c>
    </row>
    <row r="10" spans="1:15" x14ac:dyDescent="0.4">
      <c r="A10" s="2">
        <v>132217</v>
      </c>
      <c r="B10" s="2"/>
      <c r="C10" s="2"/>
      <c r="D10" s="2">
        <v>2023</v>
      </c>
      <c r="E10" s="2">
        <v>12</v>
      </c>
      <c r="F10" s="2">
        <f>658+48+85+13+50+37+1+3</f>
        <v>895</v>
      </c>
      <c r="G10" s="2">
        <f>1903+51+89+0+114+105+2+6</f>
        <v>2270</v>
      </c>
      <c r="H10" s="2">
        <f>737+1+58+48</f>
        <v>844</v>
      </c>
      <c r="I10" s="2">
        <v>18</v>
      </c>
      <c r="J10" s="2">
        <v>7</v>
      </c>
      <c r="K10" s="2">
        <v>35</v>
      </c>
      <c r="L10" s="2">
        <v>102</v>
      </c>
      <c r="M10" s="2">
        <v>220</v>
      </c>
      <c r="N10" s="2">
        <v>193</v>
      </c>
      <c r="O10" s="2" t="s">
        <v>15</v>
      </c>
    </row>
    <row r="11" spans="1:15" x14ac:dyDescent="0.4">
      <c r="A11" s="2">
        <v>132217</v>
      </c>
      <c r="B11" s="2"/>
      <c r="C11" s="2"/>
      <c r="D11" s="2">
        <v>2024</v>
      </c>
      <c r="E11" s="2">
        <v>1</v>
      </c>
      <c r="F11" s="2">
        <f>737+78+66+31+2+1</f>
        <v>915</v>
      </c>
      <c r="G11" s="2">
        <f>1984+65+73+0+101+88+4+6</f>
        <v>2321</v>
      </c>
      <c r="H11" s="2">
        <f>827+1+61+52</f>
        <v>941</v>
      </c>
      <c r="I11" s="2">
        <v>14</v>
      </c>
      <c r="J11" s="2">
        <v>3</v>
      </c>
      <c r="K11" s="2">
        <v>35</v>
      </c>
      <c r="L11" s="2">
        <v>102</v>
      </c>
      <c r="M11" s="2">
        <v>221</v>
      </c>
      <c r="N11" s="2">
        <v>167</v>
      </c>
      <c r="O11" s="2" t="s">
        <v>15</v>
      </c>
    </row>
    <row r="12" spans="1:15" x14ac:dyDescent="0.4">
      <c r="A12" s="2">
        <v>132217</v>
      </c>
      <c r="B12" s="2"/>
      <c r="C12" s="2"/>
      <c r="D12" s="2">
        <v>2024</v>
      </c>
      <c r="E12" s="2">
        <v>2</v>
      </c>
      <c r="F12" s="2">
        <f>708+51+47+24+2+3</f>
        <v>835</v>
      </c>
      <c r="G12" s="2">
        <f>1940+26+87+0+82+74+6+7</f>
        <v>2222</v>
      </c>
      <c r="H12" s="2">
        <f>755+0+56+36</f>
        <v>847</v>
      </c>
      <c r="I12" s="2">
        <v>13</v>
      </c>
      <c r="J12" s="2">
        <v>13</v>
      </c>
      <c r="K12" s="2">
        <v>34</v>
      </c>
      <c r="L12" s="2">
        <v>93</v>
      </c>
      <c r="M12" s="2">
        <v>248</v>
      </c>
      <c r="N12" s="2">
        <v>180</v>
      </c>
      <c r="O12" s="2" t="s">
        <v>15</v>
      </c>
    </row>
    <row r="13" spans="1:15" x14ac:dyDescent="0.4">
      <c r="A13" s="2">
        <v>132217</v>
      </c>
      <c r="B13" s="2"/>
      <c r="C13" s="2"/>
      <c r="D13" s="2">
        <v>2024</v>
      </c>
      <c r="E13" s="2">
        <v>3</v>
      </c>
      <c r="F13" s="2">
        <f>1058+63+124+98+3+8</f>
        <v>1354</v>
      </c>
      <c r="G13" s="2">
        <f>2162+32+144+0+170+189+7+14</f>
        <v>2718</v>
      </c>
      <c r="H13" s="2">
        <f>830+1+88+63</f>
        <v>982</v>
      </c>
      <c r="I13" s="2">
        <v>19</v>
      </c>
      <c r="J13" s="2">
        <v>10</v>
      </c>
      <c r="K13" s="2">
        <v>34</v>
      </c>
      <c r="L13" s="2">
        <v>98</v>
      </c>
      <c r="M13" s="2">
        <v>483</v>
      </c>
      <c r="N13" s="2">
        <v>383</v>
      </c>
      <c r="O13" s="2" t="s">
        <v>15</v>
      </c>
    </row>
  </sheetData>
  <phoneticPr fontId="18"/>
  <printOptions horizontalCentered="1"/>
  <pageMargins left="0" right="0" top="0" bottom="0" header="0" footer="0"/>
  <pageSetup paperSize="8" scale="1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132217_清瀬市_戸籍窓口関係証明の発行枚数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KIJ22015</dc:creator>
  <cp:lastModifiedBy>清瀬市</cp:lastModifiedBy>
  <cp:lastPrinted>2025-01-10T01:40:39Z</cp:lastPrinted>
  <dcterms:created xsi:type="dcterms:W3CDTF">2024-12-17T03:01:25Z</dcterms:created>
  <dcterms:modified xsi:type="dcterms:W3CDTF">2025-03-13T01:06:44Z</dcterms:modified>
</cp:coreProperties>
</file>