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9365" windowHeight="12270" tabRatio="756"/>
  </bookViews>
  <sheets>
    <sheet name="〇有形固定資産の明細" sheetId="27" r:id="rId1"/>
    <sheet name="〇有形固定資産に係る行政目的別の明細" sheetId="28" r:id="rId2"/>
  </sheets>
  <definedNames>
    <definedName name="_xlnm.Print_Titles" localSheetId="1">〇有形固定資産に係る行政目的別の明細!$1:$5</definedName>
    <definedName name="_xlnm.Print_Titles" localSheetId="0">〇有形固定資産の明細!$1:$5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7" l="1"/>
  <c r="B16" i="28" l="1"/>
  <c r="J16" i="28" s="1"/>
  <c r="E9" i="27"/>
  <c r="E7" i="27"/>
  <c r="E6" i="27"/>
  <c r="H22" i="27"/>
  <c r="H6" i="27"/>
  <c r="F22" i="27"/>
  <c r="G22" i="27"/>
  <c r="B22" i="27"/>
  <c r="E22" i="27" s="1"/>
  <c r="D21" i="27"/>
  <c r="C21" i="27"/>
  <c r="B21" i="27"/>
  <c r="G19" i="27"/>
  <c r="G16" i="27" s="1"/>
  <c r="F19" i="27"/>
  <c r="F16" i="27" s="1"/>
  <c r="D19" i="27"/>
  <c r="C19" i="27"/>
  <c r="B19" i="27"/>
  <c r="H15" i="27"/>
  <c r="H14" i="27"/>
  <c r="H7" i="27"/>
  <c r="E20" i="27"/>
  <c r="H20" i="27" s="1"/>
  <c r="H18" i="27"/>
  <c r="H16" i="27" s="1"/>
  <c r="E17" i="27"/>
  <c r="E8" i="27"/>
  <c r="H8" i="27" s="1"/>
  <c r="E10" i="27"/>
  <c r="H10" i="27" s="1"/>
  <c r="E11" i="27"/>
  <c r="H11" i="27" s="1"/>
  <c r="E12" i="27"/>
  <c r="H12" i="27" s="1"/>
  <c r="E13" i="27"/>
  <c r="H13" i="27" s="1"/>
  <c r="E14" i="27"/>
  <c r="E15" i="27"/>
  <c r="C6" i="27"/>
  <c r="D6" i="27"/>
  <c r="F6" i="27"/>
  <c r="G6" i="27"/>
  <c r="B6" i="27"/>
  <c r="J7" i="28"/>
  <c r="J8" i="28"/>
  <c r="J9" i="28"/>
  <c r="J10" i="28"/>
  <c r="J11" i="28"/>
  <c r="J12" i="28"/>
  <c r="J13" i="28"/>
  <c r="J14" i="28"/>
  <c r="J15" i="28"/>
  <c r="J17" i="28"/>
  <c r="J18" i="28"/>
  <c r="J19" i="28"/>
  <c r="J20" i="28"/>
  <c r="J21" i="28"/>
  <c r="J22" i="28"/>
  <c r="J6" i="28"/>
  <c r="B21" i="28"/>
  <c r="B22" i="28"/>
  <c r="B19" i="28"/>
  <c r="H23" i="27" l="1"/>
  <c r="D16" i="27"/>
  <c r="E21" i="27"/>
  <c r="H21" i="27" s="1"/>
  <c r="D23" i="27"/>
  <c r="B16" i="27"/>
  <c r="B23" i="27" s="1"/>
  <c r="E19" i="27"/>
  <c r="H19" i="27" s="1"/>
  <c r="C16" i="27"/>
  <c r="C23" i="27" s="1"/>
  <c r="G23" i="27"/>
  <c r="F23" i="27"/>
  <c r="H17" i="27"/>
  <c r="H9" i="27"/>
  <c r="E16" i="27" l="1"/>
  <c r="E23" i="27" s="1"/>
  <c r="B23" i="28" l="1"/>
  <c r="J23" i="28" s="1"/>
  <c r="C23" i="28"/>
  <c r="D23" i="28"/>
  <c r="E23" i="28"/>
  <c r="F23" i="28"/>
  <c r="G23" i="28"/>
  <c r="H23" i="28"/>
  <c r="I23" i="28"/>
  <c r="C16" i="28"/>
  <c r="D16" i="28"/>
  <c r="E16" i="28"/>
  <c r="F16" i="28"/>
  <c r="G16" i="28"/>
  <c r="H16" i="28"/>
  <c r="I16" i="28"/>
  <c r="C6" i="28"/>
  <c r="D6" i="28"/>
  <c r="E6" i="28"/>
  <c r="F6" i="28"/>
  <c r="G6" i="28"/>
  <c r="H6" i="28"/>
  <c r="I6" i="28"/>
  <c r="B6" i="28"/>
</calcChain>
</file>

<file path=xl/sharedStrings.xml><?xml version="1.0" encoding="utf-8"?>
<sst xmlns="http://schemas.openxmlformats.org/spreadsheetml/2006/main" count="62" uniqueCount="34">
  <si>
    <t>合計</t>
  </si>
  <si>
    <t>その他</t>
  </si>
  <si>
    <t>区分</t>
  </si>
  <si>
    <t>（単位：円）</t>
  </si>
  <si>
    <t>物品</t>
  </si>
  <si>
    <t>インフラ資産</t>
  </si>
  <si>
    <t>　建設仮勘定</t>
  </si>
  <si>
    <t>　航空機</t>
  </si>
  <si>
    <t>　浮標等</t>
  </si>
  <si>
    <t>　船舶</t>
  </si>
  <si>
    <t>　工作物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</si>
  <si>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</si>
  <si>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</si>
  <si>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</si>
  <si>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</si>
  <si>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</si>
  <si>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</si>
  <si>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</si>
  <si>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</si>
  <si>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</si>
  <si>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</si>
  <si>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</si>
  <si>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</si>
  <si>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</si>
  <si>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</si>
  <si>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</si>
  <si>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</si>
  <si>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</si>
  <si>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</si>
  <si>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</si>
  <si>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</si>
  <si>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年度：令和３年度</t>
    <phoneticPr fontId="2"/>
  </si>
  <si>
    <t>　その他</t>
  </si>
  <si>
    <t>自治体名：清瀬市　全体会計</t>
    <rPh sb="9" eb="11">
      <t>ゼンタイ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</si>
</sst>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[Red]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4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FF99"/>
      <color rgb="FFFFFFCC"/>
      <color rgb="FFFFCC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H23"/>
  <sheetViews>
    <sheetView tabSelected="1" view="pageBreakPreview" zoomScale="130" zoomScaleNormal="130" zoomScaleSheetLayoutView="130" workbookViewId="0">
      <pane ySplit="5" topLeftCell="A6" activePane="bottomLeft" state="frozen"/>
      <selection activeCell="C15" sqref="C15"/>
      <selection pane="bottomLeft" sqref="A1:H1"/>
    </sheetView>
  </sheetViews>
  <sheetFormatPr defaultColWidth="9.875" defaultRowHeight="11.25" x14ac:dyDescent="0.15"/>
  <cols>
    <col min="1" max="1" width="15.125" style="1" customWidth="1"/>
    <col min="2" max="8" width="17.25" style="1" customWidth="1"/>
    <col min="9" max="16384" width="9.875" style="1"/>
  </cols>
  <sheetData>
    <row r="1" spans="1:8" ht="21" x14ac:dyDescent="0.15">
      <c r="A1" s="9" t="s">
        <v>22</v>
      </c>
      <c r="B1" s="9"/>
      <c r="C1" s="9"/>
      <c r="D1" s="9"/>
      <c r="E1" s="9"/>
      <c r="F1" s="9"/>
      <c r="G1" s="9"/>
      <c r="H1" s="9"/>
    </row>
    <row r="2" spans="1:8" ht="13.5" x14ac:dyDescent="0.15">
      <c r="A2" s="2" t="s">
        <v>33</v>
      </c>
      <c r="B2" s="2"/>
      <c r="C2" s="2"/>
      <c r="D2" s="2"/>
      <c r="E2" s="2"/>
      <c r="F2" s="2"/>
      <c r="G2" s="2"/>
    </row>
    <row r="3" spans="1:8" ht="13.5" x14ac:dyDescent="0.15">
      <c r="A3" s="8" t="s">
        <v>31</v>
      </c>
      <c r="B3" s="2"/>
      <c r="C3" s="2"/>
      <c r="D3" s="2"/>
      <c r="E3" s="2"/>
      <c r="F3" s="2"/>
      <c r="G3" s="2"/>
      <c r="H3" s="2"/>
    </row>
    <row r="4" spans="1:8" ht="13.5" x14ac:dyDescent="0.15">
      <c r="A4" s="2"/>
      <c r="B4" s="2"/>
      <c r="C4" s="2"/>
      <c r="D4" s="2"/>
      <c r="E4" s="2"/>
      <c r="F4" s="2"/>
      <c r="G4" s="2"/>
      <c r="H4" s="3" t="s">
        <v>3</v>
      </c>
    </row>
    <row r="5" spans="1:8" ht="33" customHeight="1" x14ac:dyDescent="0.15">
      <c r="A5" s="5" t="s">
        <v>2</v>
      </c>
      <c r="B5" s="6" t="s">
        <v>21</v>
      </c>
      <c r="C5" s="6" t="s">
        <v>20</v>
      </c>
      <c r="D5" s="6" t="s">
        <v>19</v>
      </c>
      <c r="E5" s="6" t="s">
        <v>18</v>
      </c>
      <c r="F5" s="6" t="s">
        <v>17</v>
      </c>
      <c r="G5" s="6" t="s">
        <v>16</v>
      </c>
      <c r="H5" s="6" t="s">
        <v>15</v>
      </c>
    </row>
    <row r="6" spans="1:8" x14ac:dyDescent="0.15">
      <c r="A6" s="4" t="s">
        <v>14</v>
      </c>
      <c r="B6" s="7">
        <f>SUM(B7:B15)</f>
        <v>77537460686</v>
      </c>
      <c r="C6" s="7">
        <f t="shared" ref="C6:G6" si="0">SUM(C7:C15)</f>
        <v>1414851886</v>
      </c>
      <c r="D6" s="7">
        <f t="shared" si="0"/>
        <v>1360909385</v>
      </c>
      <c r="E6" s="7">
        <f>SUM(E7:E15)</f>
        <v>77591403187</v>
      </c>
      <c r="F6" s="7">
        <f t="shared" si="0"/>
        <v>19468772417</v>
      </c>
      <c r="G6" s="7">
        <f t="shared" si="0"/>
        <v>952215888</v>
      </c>
      <c r="H6" s="7">
        <f>SUM(H7:H15)</f>
        <v>58122630770</v>
      </c>
    </row>
    <row r="7" spans="1:8" x14ac:dyDescent="0.15">
      <c r="A7" s="4" t="s">
        <v>13</v>
      </c>
      <c r="B7" s="7">
        <v>35864087534</v>
      </c>
      <c r="C7" s="7">
        <v>224229385</v>
      </c>
      <c r="D7" s="7">
        <v>210622911</v>
      </c>
      <c r="E7" s="7">
        <f>B7+C7-D7</f>
        <v>35877694008</v>
      </c>
      <c r="F7" s="7">
        <v>0</v>
      </c>
      <c r="G7" s="7">
        <v>0</v>
      </c>
      <c r="H7" s="7">
        <f>E7-F7</f>
        <v>35877694008</v>
      </c>
    </row>
    <row r="8" spans="1:8" x14ac:dyDescent="0.15">
      <c r="A8" s="4" t="s">
        <v>12</v>
      </c>
      <c r="B8" s="7">
        <v>0</v>
      </c>
      <c r="C8" s="7">
        <v>0</v>
      </c>
      <c r="D8" s="7">
        <v>0</v>
      </c>
      <c r="E8" s="7">
        <f t="shared" ref="E8:E22" si="1">B8+C8-D8</f>
        <v>0</v>
      </c>
      <c r="F8" s="7">
        <v>0</v>
      </c>
      <c r="G8" s="7">
        <v>0</v>
      </c>
      <c r="H8" s="7">
        <f t="shared" ref="H8:H15" si="2">E8-F8</f>
        <v>0</v>
      </c>
    </row>
    <row r="9" spans="1:8" x14ac:dyDescent="0.15">
      <c r="A9" s="4" t="s">
        <v>11</v>
      </c>
      <c r="B9" s="7">
        <v>38864311379</v>
      </c>
      <c r="C9" s="7">
        <v>830568840</v>
      </c>
      <c r="D9" s="7">
        <v>1150286474</v>
      </c>
      <c r="E9" s="7">
        <f>B9+C9-D9</f>
        <v>38544593745</v>
      </c>
      <c r="F9" s="7">
        <v>17885456239</v>
      </c>
      <c r="G9" s="7">
        <v>874953959</v>
      </c>
      <c r="H9" s="7">
        <f t="shared" si="2"/>
        <v>20659137506</v>
      </c>
    </row>
    <row r="10" spans="1:8" x14ac:dyDescent="0.15">
      <c r="A10" s="4" t="s">
        <v>10</v>
      </c>
      <c r="B10" s="7">
        <v>2772630673</v>
      </c>
      <c r="C10" s="7">
        <v>338724661</v>
      </c>
      <c r="D10" s="7">
        <v>0</v>
      </c>
      <c r="E10" s="7">
        <f t="shared" si="1"/>
        <v>3111355334</v>
      </c>
      <c r="F10" s="7">
        <v>1583316178</v>
      </c>
      <c r="G10" s="7">
        <v>77261929</v>
      </c>
      <c r="H10" s="7">
        <f t="shared" si="2"/>
        <v>1528039156</v>
      </c>
    </row>
    <row r="11" spans="1:8" x14ac:dyDescent="0.15">
      <c r="A11" s="4" t="s">
        <v>9</v>
      </c>
      <c r="B11" s="7">
        <v>0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 x14ac:dyDescent="0.15">
      <c r="A12" s="4" t="s">
        <v>8</v>
      </c>
      <c r="B12" s="7">
        <v>0</v>
      </c>
      <c r="C12" s="7">
        <v>0</v>
      </c>
      <c r="D12" s="7">
        <v>0</v>
      </c>
      <c r="E12" s="7">
        <f t="shared" si="1"/>
        <v>0</v>
      </c>
      <c r="F12" s="7">
        <v>0</v>
      </c>
      <c r="G12" s="7">
        <v>0</v>
      </c>
      <c r="H12" s="7">
        <f t="shared" si="2"/>
        <v>0</v>
      </c>
    </row>
    <row r="13" spans="1:8" x14ac:dyDescent="0.15">
      <c r="A13" s="4" t="s">
        <v>7</v>
      </c>
      <c r="B13" s="7">
        <v>0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1:8" x14ac:dyDescent="0.15">
      <c r="A14" s="4" t="s">
        <v>32</v>
      </c>
      <c r="B14" s="7">
        <v>0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1:8" x14ac:dyDescent="0.15">
      <c r="A15" s="4" t="s">
        <v>6</v>
      </c>
      <c r="B15" s="7">
        <v>36431100</v>
      </c>
      <c r="C15" s="7">
        <v>21329000</v>
      </c>
      <c r="D15" s="7">
        <v>0</v>
      </c>
      <c r="E15" s="7">
        <f t="shared" si="1"/>
        <v>57760100</v>
      </c>
      <c r="F15" s="7">
        <v>0</v>
      </c>
      <c r="G15" s="7">
        <v>0</v>
      </c>
      <c r="H15" s="7">
        <f t="shared" si="2"/>
        <v>57760100</v>
      </c>
    </row>
    <row r="16" spans="1:8" x14ac:dyDescent="0.15">
      <c r="A16" s="4" t="s">
        <v>5</v>
      </c>
      <c r="B16" s="7">
        <f>SUM(B17:B21)</f>
        <v>72797007543</v>
      </c>
      <c r="C16" s="7">
        <f t="shared" ref="C16:G16" si="3">SUM(C17:C21)</f>
        <v>1103394595</v>
      </c>
      <c r="D16" s="7">
        <f t="shared" si="3"/>
        <v>36060632</v>
      </c>
      <c r="E16" s="7">
        <f t="shared" si="3"/>
        <v>73864341506</v>
      </c>
      <c r="F16" s="7">
        <f t="shared" si="3"/>
        <v>34082014569</v>
      </c>
      <c r="G16" s="7">
        <f t="shared" si="3"/>
        <v>1543821655</v>
      </c>
      <c r="H16" s="7">
        <f>SUM(H17:H21)</f>
        <v>39782326937</v>
      </c>
    </row>
    <row r="17" spans="1:8" x14ac:dyDescent="0.15">
      <c r="A17" s="4" t="s">
        <v>13</v>
      </c>
      <c r="B17" s="7">
        <v>7621372923</v>
      </c>
      <c r="C17" s="7">
        <v>495495990</v>
      </c>
      <c r="D17" s="7">
        <v>0</v>
      </c>
      <c r="E17" s="7">
        <f t="shared" si="1"/>
        <v>8116868913</v>
      </c>
      <c r="F17" s="7">
        <v>0</v>
      </c>
      <c r="G17" s="7">
        <v>0</v>
      </c>
      <c r="H17" s="7">
        <f t="shared" ref="H17:H21" si="4">E17-F17</f>
        <v>8116868913</v>
      </c>
    </row>
    <row r="18" spans="1:8" x14ac:dyDescent="0.15">
      <c r="A18" s="4" t="s">
        <v>11</v>
      </c>
      <c r="B18" s="7">
        <v>226333446</v>
      </c>
      <c r="C18" s="7">
        <v>0</v>
      </c>
      <c r="D18" s="7">
        <v>0</v>
      </c>
      <c r="E18" s="7">
        <f t="shared" si="1"/>
        <v>226333446</v>
      </c>
      <c r="F18" s="7">
        <v>147982925</v>
      </c>
      <c r="G18" s="7">
        <v>6074927</v>
      </c>
      <c r="H18" s="7">
        <f t="shared" si="4"/>
        <v>78350521</v>
      </c>
    </row>
    <row r="19" spans="1:8" x14ac:dyDescent="0.15">
      <c r="A19" s="4" t="s">
        <v>10</v>
      </c>
      <c r="B19" s="7">
        <f>53398192378+11490687405</f>
        <v>64888879783</v>
      </c>
      <c r="C19" s="7">
        <f>142300683+168826816</f>
        <v>311127499</v>
      </c>
      <c r="D19" s="7">
        <f>0+1863834</f>
        <v>1863834</v>
      </c>
      <c r="E19" s="7">
        <f t="shared" si="1"/>
        <v>65198143448</v>
      </c>
      <c r="F19" s="7">
        <f>32363993145+1570038499</f>
        <v>33934031644</v>
      </c>
      <c r="G19" s="7">
        <f>1134155583+403591145</f>
        <v>1537746728</v>
      </c>
      <c r="H19" s="7">
        <f t="shared" si="4"/>
        <v>31264111804</v>
      </c>
    </row>
    <row r="20" spans="1:8" x14ac:dyDescent="0.15">
      <c r="A20" s="4" t="s">
        <v>32</v>
      </c>
      <c r="B20" s="7">
        <v>0</v>
      </c>
      <c r="C20" s="7">
        <v>0</v>
      </c>
      <c r="D20" s="7">
        <v>0</v>
      </c>
      <c r="E20" s="7">
        <f t="shared" si="1"/>
        <v>0</v>
      </c>
      <c r="F20" s="7">
        <v>0</v>
      </c>
      <c r="G20" s="7">
        <v>0</v>
      </c>
      <c r="H20" s="7">
        <f t="shared" si="4"/>
        <v>0</v>
      </c>
    </row>
    <row r="21" spans="1:8" x14ac:dyDescent="0.15">
      <c r="A21" s="4" t="s">
        <v>6</v>
      </c>
      <c r="B21" s="7">
        <f>0+60421391</f>
        <v>60421391</v>
      </c>
      <c r="C21" s="7">
        <f>0+296771106</f>
        <v>296771106</v>
      </c>
      <c r="D21" s="7">
        <f>0+34196798</f>
        <v>34196798</v>
      </c>
      <c r="E21" s="7">
        <f t="shared" si="1"/>
        <v>322995699</v>
      </c>
      <c r="F21" s="7">
        <v>0</v>
      </c>
      <c r="G21" s="7">
        <v>0</v>
      </c>
      <c r="H21" s="7">
        <f t="shared" si="4"/>
        <v>322995699</v>
      </c>
    </row>
    <row r="22" spans="1:8" x14ac:dyDescent="0.15">
      <c r="A22" s="4" t="s">
        <v>4</v>
      </c>
      <c r="B22" s="7">
        <f>2173589762+3739851</f>
        <v>2177329613</v>
      </c>
      <c r="C22" s="7">
        <v>83126673</v>
      </c>
      <c r="D22" s="7">
        <v>50267080</v>
      </c>
      <c r="E22" s="7">
        <f t="shared" si="1"/>
        <v>2210189206</v>
      </c>
      <c r="F22" s="7">
        <f>1577171802+1346488</f>
        <v>1578518290</v>
      </c>
      <c r="G22" s="7">
        <f>65562292+336622</f>
        <v>65898914</v>
      </c>
      <c r="H22" s="7">
        <f>E22-F22</f>
        <v>631670916</v>
      </c>
    </row>
    <row r="23" spans="1:8" x14ac:dyDescent="0.15">
      <c r="A23" s="4" t="s">
        <v>0</v>
      </c>
      <c r="B23" s="7">
        <f>B6+B16+B22</f>
        <v>152511797842</v>
      </c>
      <c r="C23" s="7">
        <f t="shared" ref="C23:G23" si="5">C6+C16+C22</f>
        <v>2601373154</v>
      </c>
      <c r="D23" s="7">
        <f t="shared" si="5"/>
        <v>1447237097</v>
      </c>
      <c r="E23" s="7">
        <f t="shared" si="5"/>
        <v>153665933899</v>
      </c>
      <c r="F23" s="7">
        <f t="shared" si="5"/>
        <v>55129305276</v>
      </c>
      <c r="G23" s="7">
        <f t="shared" si="5"/>
        <v>2561936457</v>
      </c>
      <c r="H23" s="7">
        <f>H6+H16+H22</f>
        <v>98536628623</v>
      </c>
    </row>
  </sheetData>
  <mergeCells count="1">
    <mergeCell ref="A1:H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J23"/>
  <sheetViews>
    <sheetView view="pageBreakPreview" zoomScaleNormal="100" zoomScaleSheetLayoutView="100" workbookViewId="0">
      <selection sqref="A1:J1"/>
    </sheetView>
  </sheetViews>
  <sheetFormatPr defaultColWidth="9.875" defaultRowHeight="11.25" x14ac:dyDescent="0.15"/>
  <cols>
    <col min="1" max="1" width="15.125" style="1" customWidth="1"/>
    <col min="2" max="10" width="15.875" style="1" customWidth="1"/>
    <col min="11" max="11" width="17.5" style="1" customWidth="1"/>
    <col min="12" max="16384" width="9.875" style="1"/>
  </cols>
  <sheetData>
    <row r="1" spans="1:10" ht="21" x14ac:dyDescent="0.1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</row>
    <row r="2" spans="1:10" ht="13.5" x14ac:dyDescent="0.15">
      <c r="A2" s="2" t="s">
        <v>33</v>
      </c>
      <c r="B2" s="2"/>
      <c r="C2" s="2"/>
      <c r="D2" s="2"/>
      <c r="E2" s="2"/>
      <c r="F2" s="2"/>
      <c r="G2" s="2"/>
      <c r="H2" s="2"/>
      <c r="I2" s="2"/>
      <c r="J2" s="3"/>
    </row>
    <row r="3" spans="1:10" ht="13.5" x14ac:dyDescent="0.15">
      <c r="A3" s="8" t="s">
        <v>31</v>
      </c>
      <c r="B3" s="2"/>
      <c r="C3" s="2"/>
      <c r="D3" s="2"/>
      <c r="E3" s="2"/>
      <c r="F3" s="2"/>
      <c r="G3" s="2"/>
      <c r="H3" s="2"/>
      <c r="I3" s="2"/>
      <c r="J3" s="2"/>
    </row>
    <row r="4" spans="1:10" ht="13.5" x14ac:dyDescent="0.15">
      <c r="A4" s="2"/>
      <c r="B4" s="2"/>
      <c r="C4" s="2"/>
      <c r="D4" s="2"/>
      <c r="E4" s="2"/>
      <c r="F4" s="2"/>
      <c r="G4" s="2"/>
      <c r="H4" s="2"/>
      <c r="I4" s="2"/>
      <c r="J4" s="3" t="s">
        <v>3</v>
      </c>
    </row>
    <row r="5" spans="1:10" ht="33" customHeight="1" x14ac:dyDescent="0.15">
      <c r="A5" s="5" t="s">
        <v>2</v>
      </c>
      <c r="B5" s="6" t="s">
        <v>29</v>
      </c>
      <c r="C5" s="5" t="s">
        <v>28</v>
      </c>
      <c r="D5" s="5" t="s">
        <v>27</v>
      </c>
      <c r="E5" s="5" t="s">
        <v>26</v>
      </c>
      <c r="F5" s="5" t="s">
        <v>25</v>
      </c>
      <c r="G5" s="5" t="s">
        <v>24</v>
      </c>
      <c r="H5" s="5" t="s">
        <v>23</v>
      </c>
      <c r="I5" s="5" t="s">
        <v>1</v>
      </c>
      <c r="J5" s="5" t="s">
        <v>0</v>
      </c>
    </row>
    <row r="6" spans="1:10" x14ac:dyDescent="0.15">
      <c r="A6" s="4" t="s">
        <v>14</v>
      </c>
      <c r="B6" s="7">
        <f>SUM(B7:B15)</f>
        <v>5844381034</v>
      </c>
      <c r="C6" s="7">
        <f t="shared" ref="C6:I6" si="0">SUM(C7:C15)</f>
        <v>38940500507</v>
      </c>
      <c r="D6" s="7">
        <f t="shared" si="0"/>
        <v>4417617463</v>
      </c>
      <c r="E6" s="7">
        <f t="shared" si="0"/>
        <v>175260777</v>
      </c>
      <c r="F6" s="7">
        <f t="shared" si="0"/>
        <v>319462757</v>
      </c>
      <c r="G6" s="7">
        <f t="shared" si="0"/>
        <v>392656931</v>
      </c>
      <c r="H6" s="7">
        <f t="shared" si="0"/>
        <v>6258476252</v>
      </c>
      <c r="I6" s="7">
        <f t="shared" si="0"/>
        <v>1774275049</v>
      </c>
      <c r="J6" s="7">
        <f>SUM(B6:I6)</f>
        <v>58122630770</v>
      </c>
    </row>
    <row r="7" spans="1:10" x14ac:dyDescent="0.15">
      <c r="A7" s="4" t="s">
        <v>13</v>
      </c>
      <c r="B7" s="7">
        <v>4767021090</v>
      </c>
      <c r="C7" s="7">
        <v>25092728971</v>
      </c>
      <c r="D7" s="7">
        <v>2481396474</v>
      </c>
      <c r="E7" s="7">
        <v>154631038</v>
      </c>
      <c r="F7" s="7">
        <v>99068320</v>
      </c>
      <c r="G7" s="7">
        <v>314553179</v>
      </c>
      <c r="H7" s="7">
        <v>1451511048</v>
      </c>
      <c r="I7" s="7">
        <v>1516783888</v>
      </c>
      <c r="J7" s="7">
        <f t="shared" ref="J7:J23" si="1">SUM(B7:I7)</f>
        <v>35877694008</v>
      </c>
    </row>
    <row r="8" spans="1:10" x14ac:dyDescent="0.15">
      <c r="A8" s="4" t="s">
        <v>12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f t="shared" si="1"/>
        <v>0</v>
      </c>
    </row>
    <row r="9" spans="1:10" x14ac:dyDescent="0.15">
      <c r="A9" s="4" t="s">
        <v>11</v>
      </c>
      <c r="B9" s="7">
        <v>740782167</v>
      </c>
      <c r="C9" s="7">
        <v>12926876644</v>
      </c>
      <c r="D9" s="7">
        <v>1924330113</v>
      </c>
      <c r="E9" s="7">
        <v>15719779</v>
      </c>
      <c r="F9" s="7">
        <v>220394437</v>
      </c>
      <c r="G9" s="7">
        <v>58457310</v>
      </c>
      <c r="H9" s="7">
        <v>4572497415</v>
      </c>
      <c r="I9" s="7">
        <v>200079641</v>
      </c>
      <c r="J9" s="7">
        <f t="shared" si="1"/>
        <v>20659137506</v>
      </c>
    </row>
    <row r="10" spans="1:10" x14ac:dyDescent="0.15">
      <c r="A10" s="4" t="s">
        <v>10</v>
      </c>
      <c r="B10" s="7">
        <v>327505877</v>
      </c>
      <c r="C10" s="7">
        <v>904370692</v>
      </c>
      <c r="D10" s="7">
        <v>3915876</v>
      </c>
      <c r="E10" s="7">
        <v>3919960</v>
      </c>
      <c r="F10" s="7">
        <v>0</v>
      </c>
      <c r="G10" s="7">
        <v>19646442</v>
      </c>
      <c r="H10" s="7">
        <v>227317789</v>
      </c>
      <c r="I10" s="7">
        <v>41362520</v>
      </c>
      <c r="J10" s="7">
        <f t="shared" si="1"/>
        <v>1528039156</v>
      </c>
    </row>
    <row r="11" spans="1:10" x14ac:dyDescent="0.15">
      <c r="A11" s="4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f t="shared" si="1"/>
        <v>0</v>
      </c>
    </row>
    <row r="12" spans="1:10" x14ac:dyDescent="0.15">
      <c r="A12" s="4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f t="shared" si="1"/>
        <v>0</v>
      </c>
    </row>
    <row r="13" spans="1:10" x14ac:dyDescent="0.15">
      <c r="A13" s="4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f t="shared" si="1"/>
        <v>0</v>
      </c>
    </row>
    <row r="14" spans="1:10" x14ac:dyDescent="0.15">
      <c r="A14" s="4" t="s">
        <v>32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f t="shared" si="1"/>
        <v>0</v>
      </c>
    </row>
    <row r="15" spans="1:10" x14ac:dyDescent="0.15">
      <c r="A15" s="4" t="s">
        <v>6</v>
      </c>
      <c r="B15" s="7">
        <v>9071900</v>
      </c>
      <c r="C15" s="7">
        <v>16524200</v>
      </c>
      <c r="D15" s="7">
        <v>7975000</v>
      </c>
      <c r="E15" s="7">
        <v>990000</v>
      </c>
      <c r="F15" s="7">
        <v>0</v>
      </c>
      <c r="G15" s="7">
        <v>0</v>
      </c>
      <c r="H15" s="7">
        <v>7150000</v>
      </c>
      <c r="I15" s="7">
        <v>16049000</v>
      </c>
      <c r="J15" s="7">
        <f t="shared" si="1"/>
        <v>57760100</v>
      </c>
    </row>
    <row r="16" spans="1:10" x14ac:dyDescent="0.15">
      <c r="A16" s="4" t="s">
        <v>5</v>
      </c>
      <c r="B16" s="7">
        <f>SUM(B17:B21)</f>
        <v>38870654790</v>
      </c>
      <c r="C16" s="7">
        <f t="shared" ref="C16:I16" si="2">SUM(C17:C21)</f>
        <v>850029706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32070784</v>
      </c>
      <c r="H16" s="7">
        <f t="shared" si="2"/>
        <v>0</v>
      </c>
      <c r="I16" s="7">
        <f t="shared" si="2"/>
        <v>29571657</v>
      </c>
      <c r="J16" s="7">
        <f t="shared" si="1"/>
        <v>39782326937</v>
      </c>
    </row>
    <row r="17" spans="1:10" x14ac:dyDescent="0.15">
      <c r="A17" s="4" t="s">
        <v>13</v>
      </c>
      <c r="B17" s="7">
        <v>7298479110</v>
      </c>
      <c r="C17" s="7">
        <v>786318951</v>
      </c>
      <c r="D17" s="7">
        <v>0</v>
      </c>
      <c r="E17" s="7">
        <v>0</v>
      </c>
      <c r="F17" s="7">
        <v>0</v>
      </c>
      <c r="G17" s="7">
        <v>32070784</v>
      </c>
      <c r="H17" s="7">
        <v>0</v>
      </c>
      <c r="I17" s="7">
        <v>68</v>
      </c>
      <c r="J17" s="7">
        <f t="shared" si="1"/>
        <v>8116868913</v>
      </c>
    </row>
    <row r="18" spans="1:10" x14ac:dyDescent="0.15">
      <c r="A18" s="4" t="s">
        <v>11</v>
      </c>
      <c r="B18" s="7">
        <v>34148799</v>
      </c>
      <c r="C18" s="7">
        <v>44201722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f t="shared" si="1"/>
        <v>78350521</v>
      </c>
    </row>
    <row r="19" spans="1:10" x14ac:dyDescent="0.15">
      <c r="A19" s="4" t="s">
        <v>10</v>
      </c>
      <c r="B19" s="7">
        <f>21127419294+10087611888</f>
        <v>31215031182</v>
      </c>
      <c r="C19" s="7">
        <v>19509033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29571589</v>
      </c>
      <c r="J19" s="7">
        <f t="shared" si="1"/>
        <v>31264111804</v>
      </c>
    </row>
    <row r="20" spans="1:10" x14ac:dyDescent="0.15">
      <c r="A20" s="4" t="s">
        <v>32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f t="shared" si="1"/>
        <v>0</v>
      </c>
    </row>
    <row r="21" spans="1:10" x14ac:dyDescent="0.15">
      <c r="A21" s="4" t="s">
        <v>6</v>
      </c>
      <c r="B21" s="7">
        <f>0+322995699</f>
        <v>322995699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f t="shared" si="1"/>
        <v>322995699</v>
      </c>
    </row>
    <row r="22" spans="1:10" x14ac:dyDescent="0.15">
      <c r="A22" s="4" t="s">
        <v>4</v>
      </c>
      <c r="B22" s="7">
        <f>29246410+2393363</f>
        <v>31639773</v>
      </c>
      <c r="C22" s="7">
        <v>318934934</v>
      </c>
      <c r="D22" s="7">
        <v>12647645</v>
      </c>
      <c r="E22" s="7">
        <v>11202179</v>
      </c>
      <c r="F22" s="7">
        <v>1</v>
      </c>
      <c r="G22" s="7">
        <v>113103769</v>
      </c>
      <c r="H22" s="7">
        <v>120847439</v>
      </c>
      <c r="I22" s="7">
        <v>23295176</v>
      </c>
      <c r="J22" s="7">
        <f t="shared" si="1"/>
        <v>631670916</v>
      </c>
    </row>
    <row r="23" spans="1:10" x14ac:dyDescent="0.15">
      <c r="A23" s="4" t="s">
        <v>0</v>
      </c>
      <c r="B23" s="7">
        <f>B6+B16+B22</f>
        <v>44746675597</v>
      </c>
      <c r="C23" s="7">
        <f t="shared" ref="C23:I23" si="3">C6+C16+C22</f>
        <v>40109465147</v>
      </c>
      <c r="D23" s="7">
        <f t="shared" si="3"/>
        <v>4430265108</v>
      </c>
      <c r="E23" s="7">
        <f t="shared" si="3"/>
        <v>186462956</v>
      </c>
      <c r="F23" s="7">
        <f t="shared" si="3"/>
        <v>319462758</v>
      </c>
      <c r="G23" s="7">
        <f t="shared" si="3"/>
        <v>537831484</v>
      </c>
      <c r="H23" s="7">
        <f t="shared" si="3"/>
        <v>6379323691</v>
      </c>
      <c r="I23" s="7">
        <f t="shared" si="3"/>
        <v>1827141882</v>
      </c>
      <c r="J23" s="7">
        <f t="shared" si="1"/>
        <v>98536628623</v>
      </c>
    </row>
  </sheetData>
  <mergeCells count="1">
    <mergeCell ref="A1:J1"/>
  </mergeCells>
  <phoneticPr fontId="2"/>
  <pageMargins left="0.39370078740157483" right="0.39370078740157483" top="0.19685039370078741" bottom="0.39370078740157483" header="0.19685039370078741" footer="0.19685039370078741"/>
  <pageSetup paperSize="9" scale="89" fitToHeight="0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〇有形固定資産の明細</vt:lpstr>
      <vt:lpstr>〇有形固定資産に係る行政目的別の明細</vt:lpstr>
      <vt:lpstr>〇有形固定資産に係る行政目的別の明細!Print_Titles</vt:lpstr>
      <vt:lpstr>〇有形固定資産の明細!Print_Titles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2024-02-26T07:15:24Z</dcterms:modified>
</cp:coreProperties>
</file>